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chuy/Desktop/carpeta sin título 2/"/>
    </mc:Choice>
  </mc:AlternateContent>
  <xr:revisionPtr revIDLastSave="0" documentId="13_ncr:1_{154E7FDC-0D80-D040-AF28-90FC6BB2D7F2}" xr6:coauthVersionLast="47" xr6:coauthVersionMax="47" xr10:uidLastSave="{00000000-0000-0000-0000-000000000000}"/>
  <bookViews>
    <workbookView xWindow="0" yWindow="460" windowWidth="28800" windowHeight="16280" activeTab="2" xr2:uid="{00000000-000D-0000-FFFF-FFFF00000000}"/>
  </bookViews>
  <sheets>
    <sheet name="PROYECC ING 20-25" sheetId="1" state="hidden" r:id="rId1"/>
    <sheet name="PROYECC ING 21-26" sheetId="2" state="hidden" r:id="rId2"/>
    <sheet name="PROYECC ING 22-27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B18" i="3"/>
  <c r="D25" i="3"/>
  <c r="E25" i="3" s="1"/>
  <c r="F25" i="3" s="1"/>
  <c r="G25" i="3" s="1"/>
  <c r="D24" i="3"/>
  <c r="E24" i="3" s="1"/>
  <c r="F24" i="3" s="1"/>
  <c r="G24" i="3" s="1"/>
  <c r="C22" i="3"/>
  <c r="D22" i="3" s="1"/>
  <c r="E22" i="3" s="1"/>
  <c r="F22" i="3" s="1"/>
  <c r="G22" i="3" s="1"/>
  <c r="C21" i="3"/>
  <c r="D21" i="3" s="1"/>
  <c r="E21" i="3" s="1"/>
  <c r="F21" i="3" s="1"/>
  <c r="G21" i="3" s="1"/>
  <c r="C20" i="3"/>
  <c r="D20" i="3" s="1"/>
  <c r="E20" i="3" s="1"/>
  <c r="F20" i="3" s="1"/>
  <c r="G20" i="3" s="1"/>
  <c r="C19" i="3"/>
  <c r="D19" i="3" s="1"/>
  <c r="C14" i="3"/>
  <c r="D14" i="3" s="1"/>
  <c r="E14" i="3" s="1"/>
  <c r="F14" i="3" s="1"/>
  <c r="G14" i="3" s="1"/>
  <c r="C13" i="3"/>
  <c r="D13" i="3"/>
  <c r="E13" i="3" s="1"/>
  <c r="F13" i="3" s="1"/>
  <c r="G13" i="3" s="1"/>
  <c r="C12" i="3"/>
  <c r="D12" i="3" s="1"/>
  <c r="E12" i="3" s="1"/>
  <c r="F12" i="3" s="1"/>
  <c r="G12" i="3" s="1"/>
  <c r="C11" i="3"/>
  <c r="D11" i="3" s="1"/>
  <c r="E11" i="3" s="1"/>
  <c r="F11" i="3" s="1"/>
  <c r="G11" i="3" s="1"/>
  <c r="C10" i="3"/>
  <c r="D10" i="3" s="1"/>
  <c r="E10" i="3" s="1"/>
  <c r="F10" i="3" s="1"/>
  <c r="G10" i="3" s="1"/>
  <c r="C9" i="3"/>
  <c r="D9" i="3" s="1"/>
  <c r="E9" i="3" s="1"/>
  <c r="F9" i="3" s="1"/>
  <c r="G9" i="3" s="1"/>
  <c r="D8" i="3"/>
  <c r="E8" i="3" s="1"/>
  <c r="F8" i="3" s="1"/>
  <c r="G8" i="3" s="1"/>
  <c r="B8" i="3"/>
  <c r="B5" i="3" s="1"/>
  <c r="C6" i="3"/>
  <c r="D6" i="3" s="1"/>
  <c r="C23" i="2"/>
  <c r="D23" i="2" s="1"/>
  <c r="E23" i="2" s="1"/>
  <c r="F23" i="2" s="1"/>
  <c r="G23" i="2" s="1"/>
  <c r="C17" i="2"/>
  <c r="D17" i="2" s="1"/>
  <c r="E17" i="2" s="1"/>
  <c r="F17" i="2" s="1"/>
  <c r="G17" i="2" s="1"/>
  <c r="C22" i="2"/>
  <c r="D22" i="2" s="1"/>
  <c r="C16" i="2"/>
  <c r="D16" i="2" s="1"/>
  <c r="E16" i="2" s="1"/>
  <c r="F16" i="2" s="1"/>
  <c r="G16" i="2" s="1"/>
  <c r="C28" i="2"/>
  <c r="D28" i="2" s="1"/>
  <c r="E28" i="2" s="1"/>
  <c r="F28" i="2" s="1"/>
  <c r="G28" i="2" s="1"/>
  <c r="D27" i="2"/>
  <c r="E27" i="2" s="1"/>
  <c r="F27" i="2" s="1"/>
  <c r="G27" i="2" s="1"/>
  <c r="C26" i="2"/>
  <c r="D26" i="2" s="1"/>
  <c r="E26" i="2" s="1"/>
  <c r="F26" i="2" s="1"/>
  <c r="G26" i="2" s="1"/>
  <c r="C25" i="2"/>
  <c r="D25" i="2"/>
  <c r="E25" i="2" s="1"/>
  <c r="F25" i="2" s="1"/>
  <c r="G25" i="2" s="1"/>
  <c r="C24" i="2"/>
  <c r="D24" i="2" s="1"/>
  <c r="E24" i="2" s="1"/>
  <c r="F24" i="2" s="1"/>
  <c r="G24" i="2" s="1"/>
  <c r="C15" i="2"/>
  <c r="D15" i="2" s="1"/>
  <c r="E15" i="2" s="1"/>
  <c r="F15" i="2" s="1"/>
  <c r="G15" i="2" s="1"/>
  <c r="C14" i="2"/>
  <c r="C13" i="2"/>
  <c r="D13" i="2"/>
  <c r="E13" i="2" s="1"/>
  <c r="F13" i="2" s="1"/>
  <c r="G13" i="2" s="1"/>
  <c r="C12" i="2"/>
  <c r="D12" i="2" s="1"/>
  <c r="E12" i="2" s="1"/>
  <c r="F12" i="2" s="1"/>
  <c r="G12" i="2" s="1"/>
  <c r="D11" i="2"/>
  <c r="E11" i="2" s="1"/>
  <c r="F11" i="2" s="1"/>
  <c r="G11" i="2" s="1"/>
  <c r="B11" i="2"/>
  <c r="C9" i="2"/>
  <c r="D9" i="2" s="1"/>
  <c r="B8" i="2"/>
  <c r="C26" i="1"/>
  <c r="D26" i="1" s="1"/>
  <c r="E26" i="1" s="1"/>
  <c r="F26" i="1" s="1"/>
  <c r="G26" i="1" s="1"/>
  <c r="C9" i="1"/>
  <c r="D9" i="1" s="1"/>
  <c r="B11" i="1"/>
  <c r="B8" i="1" s="1"/>
  <c r="D11" i="1"/>
  <c r="B12" i="1"/>
  <c r="C12" i="1" s="1"/>
  <c r="C13" i="1"/>
  <c r="D13" i="1" s="1"/>
  <c r="E13" i="1" s="1"/>
  <c r="F13" i="1" s="1"/>
  <c r="G13" i="1" s="1"/>
  <c r="B14" i="1"/>
  <c r="C14" i="1"/>
  <c r="D14" i="1" s="1"/>
  <c r="E14" i="1" s="1"/>
  <c r="F14" i="1" s="1"/>
  <c r="G14" i="1" s="1"/>
  <c r="B15" i="1"/>
  <c r="C15" i="1"/>
  <c r="D15" i="1" s="1"/>
  <c r="E15" i="1" s="1"/>
  <c r="F15" i="1" s="1"/>
  <c r="G15" i="1" s="1"/>
  <c r="C16" i="1"/>
  <c r="D16" i="1"/>
  <c r="E16" i="1" s="1"/>
  <c r="F16" i="1" s="1"/>
  <c r="G16" i="1" s="1"/>
  <c r="C17" i="1"/>
  <c r="D17" i="1" s="1"/>
  <c r="E17" i="1" s="1"/>
  <c r="F17" i="1" s="1"/>
  <c r="G17" i="1" s="1"/>
  <c r="B22" i="1"/>
  <c r="C22" i="1"/>
  <c r="C23" i="1"/>
  <c r="C24" i="1"/>
  <c r="D24" i="1" s="1"/>
  <c r="C25" i="1"/>
  <c r="D25" i="1"/>
  <c r="E25" i="1" s="1"/>
  <c r="F25" i="1" s="1"/>
  <c r="G25" i="1" s="1"/>
  <c r="D27" i="1"/>
  <c r="E27" i="1" s="1"/>
  <c r="F27" i="1" s="1"/>
  <c r="G27" i="1" s="1"/>
  <c r="C28" i="1"/>
  <c r="D28" i="1" s="1"/>
  <c r="E28" i="1" s="1"/>
  <c r="F28" i="1" s="1"/>
  <c r="G28" i="1" s="1"/>
  <c r="D23" i="1"/>
  <c r="E23" i="1"/>
  <c r="F23" i="1" s="1"/>
  <c r="G23" i="1" s="1"/>
  <c r="C21" i="2"/>
  <c r="C29" i="2"/>
  <c r="B21" i="2"/>
  <c r="B29" i="2"/>
  <c r="D14" i="2"/>
  <c r="E14" i="2"/>
  <c r="F14" i="2" s="1"/>
  <c r="G14" i="2" s="1"/>
  <c r="D22" i="1"/>
  <c r="C21" i="1"/>
  <c r="C8" i="2"/>
  <c r="E11" i="1"/>
  <c r="F11" i="1" s="1"/>
  <c r="G11" i="1" s="1"/>
  <c r="B21" i="1"/>
  <c r="B29" i="1"/>
  <c r="E22" i="1"/>
  <c r="B26" i="3"/>
  <c r="C5" i="3"/>
  <c r="C23" i="3"/>
  <c r="D23" i="3" s="1"/>
  <c r="E23" i="3" s="1"/>
  <c r="F23" i="3" s="1"/>
  <c r="G23" i="3" s="1"/>
  <c r="E9" i="1" l="1"/>
  <c r="D18" i="3"/>
  <c r="D26" i="3" s="1"/>
  <c r="E19" i="3"/>
  <c r="D8" i="2"/>
  <c r="E9" i="2"/>
  <c r="D21" i="1"/>
  <c r="E24" i="1"/>
  <c r="F24" i="1" s="1"/>
  <c r="G24" i="1" s="1"/>
  <c r="C8" i="1"/>
  <c r="D12" i="1"/>
  <c r="E12" i="1" s="1"/>
  <c r="F12" i="1" s="1"/>
  <c r="G12" i="1" s="1"/>
  <c r="C29" i="1"/>
  <c r="E6" i="3"/>
  <c r="D5" i="3"/>
  <c r="E21" i="1"/>
  <c r="E22" i="2"/>
  <c r="D21" i="2"/>
  <c r="D29" i="2" s="1"/>
  <c r="F22" i="1"/>
  <c r="C18" i="3"/>
  <c r="C26" i="3" s="1"/>
  <c r="F21" i="1" l="1"/>
  <c r="G22" i="1"/>
  <c r="G21" i="1" s="1"/>
  <c r="F9" i="2"/>
  <c r="E8" i="2"/>
  <c r="E29" i="2"/>
  <c r="D29" i="1"/>
  <c r="E21" i="2"/>
  <c r="F22" i="2"/>
  <c r="F6" i="3"/>
  <c r="E5" i="3"/>
  <c r="D8" i="1"/>
  <c r="F19" i="3"/>
  <c r="E18" i="3"/>
  <c r="E26" i="3" s="1"/>
  <c r="E29" i="1"/>
  <c r="E8" i="1"/>
  <c r="F9" i="1"/>
  <c r="G22" i="2" l="1"/>
  <c r="G21" i="2" s="1"/>
  <c r="F21" i="2"/>
  <c r="F8" i="1"/>
  <c r="G9" i="1"/>
  <c r="F29" i="1"/>
  <c r="G9" i="2"/>
  <c r="F8" i="2"/>
  <c r="F29" i="2"/>
  <c r="G19" i="3"/>
  <c r="G18" i="3" s="1"/>
  <c r="F18" i="3"/>
  <c r="F26" i="3" s="1"/>
  <c r="F5" i="3"/>
  <c r="G6" i="3"/>
  <c r="G29" i="1" l="1"/>
  <c r="G8" i="1"/>
  <c r="G29" i="2"/>
  <c r="G8" i="2"/>
  <c r="G26" i="3"/>
  <c r="G5" i="3"/>
</calcChain>
</file>

<file path=xl/sharedStrings.xml><?xml version="1.0" encoding="utf-8"?>
<sst xmlns="http://schemas.openxmlformats.org/spreadsheetml/2006/main" count="98" uniqueCount="37">
  <si>
    <t>3.- Ingresos Derivados de Financiamientos (3=1+2)</t>
  </si>
  <si>
    <t>1. Ingresos Derivados de Financiamientos con Fuente de Pago de Ingresos de Libre Disposición</t>
  </si>
  <si>
    <t>Datos Informativos</t>
  </si>
  <si>
    <t>4.-Total de Ingresos Proyectados  (4=1+2+3)</t>
  </si>
  <si>
    <t>A. Ingresos derivados de Financiamientos</t>
  </si>
  <si>
    <t>3.- Ingresos de financiamientos (3=A)</t>
  </si>
  <si>
    <t xml:space="preserve">E.       Otras Transferencias Federales Etiquetadas </t>
  </si>
  <si>
    <t>D.       Transferencias, Asignaciones, Subsidios y Subvenciones, Pensiones y Jubilaciones</t>
  </si>
  <si>
    <t>C.       Fondos Distintos de Aportaciones</t>
  </si>
  <si>
    <t>B.       Convenios</t>
  </si>
  <si>
    <t>A.       Aportaciones</t>
  </si>
  <si>
    <t>2.-Transferencias Federales Etiquetadas (2=A+B+C+D+E)</t>
  </si>
  <si>
    <t>L.     Otros Ingresos de Libre Disposición</t>
  </si>
  <si>
    <t>K.     Convenios</t>
  </si>
  <si>
    <t xml:space="preserve">I.      Incentivos derivados de la Colaboración Fiscal </t>
  </si>
  <si>
    <t>H.       Participaciones</t>
  </si>
  <si>
    <t xml:space="preserve">G.     Ingresos por Venta de Bienes,  Prestación de Servicios y Otros Ingresos </t>
  </si>
  <si>
    <t>F.     Aprovechamientos</t>
  </si>
  <si>
    <t>E.     Productos</t>
  </si>
  <si>
    <t>D.     Derechos</t>
  </si>
  <si>
    <t>C.     Contribuciones de Mejoras</t>
  </si>
  <si>
    <t>B.     Cuotas y Aportaciones de Seguridad Social</t>
  </si>
  <si>
    <t xml:space="preserve">A.      Impuestos
</t>
  </si>
  <si>
    <t>1.      Ingresos de Libre Disposición 
(1=A+B+C+D+E+F+G+H+I+J+K+L)</t>
  </si>
  <si>
    <t>Iniciativa 2020</t>
  </si>
  <si>
    <t>C o n c e p t o</t>
  </si>
  <si>
    <t>Año en Cuestión</t>
  </si>
  <si>
    <t>(PESOS)</t>
  </si>
  <si>
    <t>GOBIERNO DEL ESTADO DE MICHOACÁN</t>
  </si>
  <si>
    <t>J.     Transferencias y Asignaciones</t>
  </si>
  <si>
    <t>Formato 7 a)</t>
  </si>
  <si>
    <t xml:space="preserve">PROYECCIÓN DE LEY DE INGRESOS  </t>
  </si>
  <si>
    <t xml:space="preserve">2. Ingresos Derivados de Financiamientos con Fuente de Pago de Transferencias Federales Etiquetadas </t>
  </si>
  <si>
    <t>Iniciativa 2021</t>
  </si>
  <si>
    <t>ESTE CUADRO SOLAMENTE SE TIENE QUE MODIFICAR  EN CUANTO A LOS MONTOS DE 2021, Y 2020 Y POSTERIORES SE MODIFICAN CON FÓRMULA (23092020)</t>
  </si>
  <si>
    <t xml:space="preserve">PROYECCIÓN DE INGRESOS  </t>
  </si>
  <si>
    <t>Año de Iniciativa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</si>
</sst>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"/>
    <numFmt numFmtId="167" formatCode="General_)"/>
    <numFmt numFmtId="168" formatCode="#,##0.00000"/>
    <numFmt numFmtId="169" formatCode="#,##0.00000000000"/>
    <numFmt numFmtId="170" formatCode="_-* #,##0_-;\-* #,##0_-;_-* \-_-;_-@_-"/>
    <numFmt numFmtId="171" formatCode="_-* #,##0.00_-;\-* #,##0.00_-;_-* \-??_-;_-@_-"/>
    <numFmt numFmtId="172" formatCode="#,##0_ ;\-#,##0\ "/>
    <numFmt numFmtId="173" formatCode="_-* #,##0\ _P_t_s_-;\-* #,##0\ _P_t_s_-;_-* \-??\ _P_t_s_-;_-@_-"/>
    <numFmt numFmtId="174" formatCode="dddd&quot;, &quot;dd&quot; de &quot;mmmm&quot; de &quot;yyyy"/>
    <numFmt numFmtId="175" formatCode="_-* #,##0.00\ _€_-;\-* #,##0.00\ _€_-;_-* \-??\ _€_-;_-@_-"/>
    <numFmt numFmtId="176" formatCode="#,##0.00_ ;\-#,##0.00\ "/>
  </numFmts>
  <fonts count="12">
    <font>
      <sz val="11"/>
      <color theme="1"/>
      <name val="Calibri"/>
      <family val="2"/>
      <scheme val="minor"/>
    </font>
    <font>
      <sz val="10"/>
      <name val="Courier New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Gibson Book"/>
      <family val="3"/>
    </font>
    <font>
      <b/>
      <sz val="9"/>
      <color theme="1"/>
      <name val="Gibson Book"/>
      <family val="3"/>
    </font>
    <font>
      <sz val="9"/>
      <color theme="1"/>
      <name val="Gibson Thin"/>
      <family val="3"/>
    </font>
    <font>
      <b/>
      <sz val="9"/>
      <color theme="1"/>
      <name val="Gibson Thin"/>
      <family val="3"/>
    </font>
    <font>
      <b/>
      <sz val="9"/>
      <color theme="1"/>
      <name val="Gibson Thi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167" fontId="1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3" fillId="0" borderId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3" fillId="0" borderId="0" applyFill="0" applyBorder="0" applyAlignment="0" applyProtection="0"/>
    <xf numFmtId="173" fontId="3" fillId="0" borderId="0" applyFill="0" applyBorder="0" applyAlignment="0" applyProtection="0"/>
    <xf numFmtId="174" fontId="3" fillId="0" borderId="0" applyFill="0" applyBorder="0" applyAlignment="0" applyProtection="0"/>
    <xf numFmtId="175" fontId="3" fillId="0" borderId="0" applyFill="0" applyBorder="0" applyAlignment="0" applyProtection="0"/>
    <xf numFmtId="171" fontId="3" fillId="0" borderId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ill="0" applyBorder="0" applyAlignment="0" applyProtection="0"/>
    <xf numFmtId="175" fontId="3" fillId="0" borderId="0" applyFill="0" applyBorder="0" applyAlignment="0" applyProtection="0"/>
    <xf numFmtId="0" fontId="2" fillId="0" borderId="0"/>
    <xf numFmtId="37" fontId="2" fillId="0" borderId="0"/>
    <xf numFmtId="0" fontId="4" fillId="0" borderId="0"/>
    <xf numFmtId="0" fontId="4" fillId="0" borderId="0"/>
    <xf numFmtId="37" fontId="2" fillId="0" borderId="0"/>
    <xf numFmtId="0" fontId="2" fillId="0" borderId="0"/>
    <xf numFmtId="0" fontId="4" fillId="0" borderId="0"/>
    <xf numFmtId="37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3" fontId="5" fillId="0" borderId="0" xfId="0" applyNumberFormat="1" applyFont="1" applyFill="1" applyBorder="1"/>
    <xf numFmtId="43" fontId="5" fillId="0" borderId="0" xfId="0" applyNumberFormat="1" applyFont="1" applyFill="1" applyBorder="1"/>
    <xf numFmtId="165" fontId="5" fillId="0" borderId="0" xfId="2" applyNumberFormat="1" applyFont="1" applyFill="1" applyBorder="1"/>
    <xf numFmtId="166" fontId="5" fillId="0" borderId="1" xfId="0" applyNumberFormat="1" applyFont="1" applyFill="1" applyBorder="1"/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43" fontId="6" fillId="0" borderId="0" xfId="0" applyNumberFormat="1" applyFont="1" applyFill="1" applyBorder="1" applyAlignment="1">
      <alignment horizontal="justify" vertical="top"/>
    </xf>
    <xf numFmtId="0" fontId="5" fillId="0" borderId="1" xfId="0" applyFont="1" applyFill="1" applyBorder="1"/>
    <xf numFmtId="2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vertical="top"/>
    </xf>
    <xf numFmtId="165" fontId="5" fillId="0" borderId="1" xfId="2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justify" vertical="top" wrapText="1"/>
    </xf>
    <xf numFmtId="165" fontId="5" fillId="0" borderId="1" xfId="2" applyNumberFormat="1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43" fontId="6" fillId="0" borderId="0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top"/>
    </xf>
    <xf numFmtId="176" fontId="5" fillId="0" borderId="1" xfId="2" applyNumberFormat="1" applyFont="1" applyFill="1" applyBorder="1" applyAlignment="1">
      <alignment horizontal="right" vertical="top"/>
    </xf>
    <xf numFmtId="165" fontId="5" fillId="0" borderId="1" xfId="2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top"/>
    </xf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0" fillId="0" borderId="1" xfId="0" applyFont="1" applyFill="1" applyBorder="1" applyAlignment="1">
      <alignment wrapText="1"/>
    </xf>
    <xf numFmtId="3" fontId="10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 wrapText="1"/>
    </xf>
    <xf numFmtId="165" fontId="9" fillId="0" borderId="1" xfId="2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justify" vertical="top" wrapText="1"/>
    </xf>
    <xf numFmtId="4" fontId="9" fillId="0" borderId="1" xfId="0" applyNumberFormat="1" applyFont="1" applyFill="1" applyBorder="1" applyAlignment="1">
      <alignment horizontal="right" vertical="top" wrapText="1"/>
    </xf>
    <xf numFmtId="176" fontId="9" fillId="0" borderId="1" xfId="2" applyNumberFormat="1" applyFont="1" applyFill="1" applyBorder="1" applyAlignment="1">
      <alignment horizontal="right" vertical="top"/>
    </xf>
    <xf numFmtId="165" fontId="9" fillId="0" borderId="1" xfId="2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top" wrapText="1"/>
    </xf>
    <xf numFmtId="3" fontId="10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justify" vertical="top"/>
    </xf>
    <xf numFmtId="3" fontId="10" fillId="0" borderId="1" xfId="0" applyNumberFormat="1" applyFont="1" applyFill="1" applyBorder="1" applyAlignment="1">
      <alignment horizontal="right" vertical="center"/>
    </xf>
    <xf numFmtId="165" fontId="9" fillId="0" borderId="1" xfId="2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justify" wrapText="1"/>
    </xf>
    <xf numFmtId="3" fontId="9" fillId="0" borderId="1" xfId="0" applyNumberFormat="1" applyFont="1" applyFill="1" applyBorder="1" applyAlignment="1">
      <alignment horizontal="right" vertical="top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justify" wrapText="1"/>
    </xf>
    <xf numFmtId="2" fontId="9" fillId="0" borderId="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43" fontId="10" fillId="0" borderId="0" xfId="0" applyNumberFormat="1" applyFont="1" applyFill="1" applyBorder="1" applyAlignment="1">
      <alignment horizontal="justify" vertical="top"/>
    </xf>
    <xf numFmtId="0" fontId="10" fillId="0" borderId="1" xfId="0" applyFont="1" applyFill="1" applyBorder="1" applyAlignment="1">
      <alignment horizontal="justify" vertical="center" wrapText="1"/>
    </xf>
    <xf numFmtId="166" fontId="9" fillId="0" borderId="1" xfId="0" applyNumberFormat="1" applyFont="1" applyFill="1" applyBorder="1"/>
    <xf numFmtId="0" fontId="9" fillId="0" borderId="1" xfId="0" applyFont="1" applyFill="1" applyBorder="1" applyAlignment="1">
      <alignment horizontal="justify" vertical="center" wrapText="1"/>
    </xf>
    <xf numFmtId="3" fontId="9" fillId="0" borderId="0" xfId="0" applyNumberFormat="1" applyFont="1" applyFill="1" applyBorder="1"/>
    <xf numFmtId="165" fontId="9" fillId="0" borderId="0" xfId="2" applyNumberFormat="1" applyFont="1" applyFill="1" applyBorder="1"/>
    <xf numFmtId="43" fontId="9" fillId="0" borderId="0" xfId="0" applyNumberFormat="1" applyFont="1" applyFill="1" applyBorder="1"/>
    <xf numFmtId="4" fontId="11" fillId="0" borderId="1" xfId="0" applyNumberFormat="1" applyFont="1" applyFill="1" applyBorder="1" applyAlignment="1">
      <alignment horizontal="right" vertical="top" wrapText="1"/>
    </xf>
    <xf numFmtId="2" fontId="11" fillId="0" borderId="1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</cellXfs>
  <cellStyles count="32">
    <cellStyle name="=C:\WINNT\SYSTEM32\COMMAND.COM" xfId="1" xr:uid="{00000000-0005-0000-0000-000000000000}"/>
    <cellStyle name="Millares" xfId="2" builtinId="3"/>
    <cellStyle name="Millares 10" xfId="3" xr:uid="{00000000-0005-0000-0000-000002000000}"/>
    <cellStyle name="Millares 10 2" xfId="4" xr:uid="{00000000-0005-0000-0000-000003000000}"/>
    <cellStyle name="Millares 11" xfId="5" xr:uid="{00000000-0005-0000-0000-000004000000}"/>
    <cellStyle name="Millares 12" xfId="6" xr:uid="{00000000-0005-0000-0000-000005000000}"/>
    <cellStyle name="Millares 2" xfId="7" xr:uid="{00000000-0005-0000-0000-000006000000}"/>
    <cellStyle name="Millares 2 2" xfId="8" xr:uid="{00000000-0005-0000-0000-000007000000}"/>
    <cellStyle name="Millares 2 2 2" xfId="9" xr:uid="{00000000-0005-0000-0000-000008000000}"/>
    <cellStyle name="Millares 2 3" xfId="10" xr:uid="{00000000-0005-0000-0000-000009000000}"/>
    <cellStyle name="Millares 2 4" xfId="11" xr:uid="{00000000-0005-0000-0000-00000A000000}"/>
    <cellStyle name="Millares 2 5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7 2" xfId="18" xr:uid="{00000000-0005-0000-0000-000011000000}"/>
    <cellStyle name="Millares 8" xfId="19" xr:uid="{00000000-0005-0000-0000-000012000000}"/>
    <cellStyle name="Millares 9" xfId="20" xr:uid="{00000000-0005-0000-0000-000013000000}"/>
    <cellStyle name="Normal" xfId="0" builtinId="0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4" xfId="26" xr:uid="{00000000-0005-0000-0000-00001A000000}"/>
    <cellStyle name="Normal 5" xfId="27" xr:uid="{00000000-0005-0000-0000-00001B000000}"/>
    <cellStyle name="Normal 6" xfId="28" xr:uid="{00000000-0005-0000-0000-00001C000000}"/>
    <cellStyle name="Normal 7" xfId="29" xr:uid="{00000000-0005-0000-0000-00001D000000}"/>
    <cellStyle name="Normal 8" xfId="30" xr:uid="{00000000-0005-0000-0000-00001E000000}"/>
    <cellStyle name="Porcentaje 2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4</xdr:row>
      <xdr:rowOff>171450</xdr:rowOff>
    </xdr:to>
    <xdr:pic>
      <xdr:nvPicPr>
        <xdr:cNvPr id="2072" name="2 Imagen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4</xdr:row>
      <xdr:rowOff>171450</xdr:rowOff>
    </xdr:to>
    <xdr:pic>
      <xdr:nvPicPr>
        <xdr:cNvPr id="8203" name="2 Imagen">
          <a:extLst>
            <a:ext uri="{FF2B5EF4-FFF2-40B4-BE49-F238E27FC236}">
              <a16:creationId xmlns:a16="http://schemas.microsoft.com/office/drawing/2014/main" id="{00000000-0008-0000-0100-00000B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rendira%20Valdez/Downloads/2.-%2007.10.2019.-%20INGRESOS%20PROYECTADOS%202020%20%20con%20CRI%20y%20ESFUERZO%20RECAUDATORIO-con%20art%201&#1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-2019"/>
      <sheetName val="GASTO 2019"/>
      <sheetName val="2019"/>
      <sheetName val="CALENDARIO BASE MENSUAL "/>
      <sheetName val="ISN"/>
      <sheetName val="2018-2020"/>
      <sheetName val="ESCENARIO B- RECAUDACION"/>
      <sheetName val="ART 1° (2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8">
          <cell r="F28">
            <v>0</v>
          </cell>
        </row>
        <row r="34">
          <cell r="F34">
            <v>2131359558.6900001</v>
          </cell>
        </row>
        <row r="72">
          <cell r="F72">
            <v>55549554</v>
          </cell>
        </row>
        <row r="104">
          <cell r="F104">
            <v>74762970</v>
          </cell>
        </row>
        <row r="126">
          <cell r="F126">
            <v>32898928645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Normal="100" workbookViewId="0">
      <selection activeCell="G5" sqref="G5"/>
    </sheetView>
  </sheetViews>
  <sheetFormatPr baseColWidth="10" defaultColWidth="11.5" defaultRowHeight="16"/>
  <cols>
    <col min="1" max="1" width="39.83203125" style="2" customWidth="1"/>
    <col min="2" max="2" width="19.6640625" style="2" customWidth="1"/>
    <col min="3" max="3" width="23.33203125" style="2" bestFit="1" customWidth="1"/>
    <col min="4" max="4" width="21.6640625" style="2" bestFit="1" customWidth="1"/>
    <col min="5" max="5" width="18.6640625" style="2" bestFit="1" customWidth="1"/>
    <col min="6" max="6" width="18.6640625" style="2" customWidth="1"/>
    <col min="7" max="7" width="18.6640625" style="1" bestFit="1" customWidth="1"/>
    <col min="8" max="16384" width="11.5" style="1"/>
  </cols>
  <sheetData>
    <row r="1" spans="1:7">
      <c r="B1" s="68" t="s">
        <v>28</v>
      </c>
      <c r="C1" s="68"/>
      <c r="D1" s="68"/>
      <c r="E1" s="68"/>
      <c r="F1" s="68"/>
      <c r="G1" s="29" t="s">
        <v>30</v>
      </c>
    </row>
    <row r="2" spans="1:7">
      <c r="B2" s="68" t="s">
        <v>31</v>
      </c>
      <c r="C2" s="68"/>
      <c r="D2" s="68"/>
      <c r="E2" s="68"/>
      <c r="F2" s="68"/>
      <c r="G2" s="29"/>
    </row>
    <row r="3" spans="1:7">
      <c r="B3" s="68" t="s">
        <v>27</v>
      </c>
      <c r="C3" s="68"/>
      <c r="D3" s="68"/>
      <c r="E3" s="68"/>
      <c r="F3" s="68"/>
      <c r="G3" s="29"/>
    </row>
    <row r="4" spans="1:7">
      <c r="A4" s="68"/>
      <c r="B4" s="68"/>
      <c r="C4" s="68"/>
      <c r="D4" s="68"/>
      <c r="E4" s="68"/>
      <c r="F4" s="68"/>
      <c r="G4" s="68"/>
    </row>
    <row r="5" spans="1:7" s="2" customFormat="1" ht="15.75" customHeight="1">
      <c r="A5" s="28"/>
      <c r="B5" s="28"/>
      <c r="C5" s="26"/>
      <c r="D5" s="27"/>
      <c r="E5" s="26"/>
      <c r="F5" s="26"/>
      <c r="G5" s="26"/>
    </row>
    <row r="6" spans="1:7" s="2" customFormat="1" ht="15.75" customHeight="1">
      <c r="A6" s="25"/>
      <c r="B6" s="25" t="s">
        <v>26</v>
      </c>
      <c r="C6" s="25"/>
      <c r="D6" s="25"/>
      <c r="E6" s="25"/>
      <c r="F6" s="25"/>
      <c r="G6" s="25"/>
    </row>
    <row r="7" spans="1:7" ht="17">
      <c r="A7" s="24" t="s">
        <v>25</v>
      </c>
      <c r="B7" s="24" t="s">
        <v>24</v>
      </c>
      <c r="C7" s="24">
        <v>2021</v>
      </c>
      <c r="D7" s="24">
        <v>2022</v>
      </c>
      <c r="E7" s="24">
        <v>2023</v>
      </c>
      <c r="F7" s="24">
        <v>2024</v>
      </c>
      <c r="G7" s="24">
        <v>2025</v>
      </c>
    </row>
    <row r="8" spans="1:7" ht="34">
      <c r="A8" s="23" t="s">
        <v>23</v>
      </c>
      <c r="B8" s="34">
        <f>SUM(B9:B20)</f>
        <v>32079202054.689999</v>
      </c>
      <c r="C8" s="34">
        <f>SUM(C9:C17)</f>
        <v>32095241655</v>
      </c>
      <c r="D8" s="34">
        <f>SUM(D9:D18)</f>
        <v>32111289277</v>
      </c>
      <c r="E8" s="34">
        <f>SUM(E9:E18)</f>
        <v>32127344923</v>
      </c>
      <c r="F8" s="34">
        <f>SUM(F9:F18)</f>
        <v>32143408595</v>
      </c>
      <c r="G8" s="34">
        <f>SUM(G9:G18)</f>
        <v>32159480299</v>
      </c>
    </row>
    <row r="9" spans="1:7" ht="15.75" customHeight="1">
      <c r="A9" s="17" t="s">
        <v>22</v>
      </c>
      <c r="B9" s="14">
        <v>1574448224</v>
      </c>
      <c r="C9" s="14">
        <f>ROUND(B9*100.05%,0)</f>
        <v>1575235448</v>
      </c>
      <c r="D9" s="14">
        <f>ROUND(C9*100.05%,0)</f>
        <v>1576023066</v>
      </c>
      <c r="E9" s="14">
        <f>ROUND(D9*100.05%,0)</f>
        <v>1576811078</v>
      </c>
      <c r="F9" s="14">
        <f>ROUND(E9*100.05%,0)</f>
        <v>1577599484</v>
      </c>
      <c r="G9" s="14">
        <f>ROUND(F9*100.05%,0)</f>
        <v>1578388284</v>
      </c>
    </row>
    <row r="10" spans="1:7" ht="30.75" customHeight="1">
      <c r="A10" s="20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ht="17">
      <c r="A11" s="17" t="s">
        <v>20</v>
      </c>
      <c r="B11" s="18">
        <f>'[1]ART 1° (2)'!F28</f>
        <v>0</v>
      </c>
      <c r="C11" s="30">
        <v>0</v>
      </c>
      <c r="D11" s="30">
        <f t="shared" ref="C11:G17" si="0">ROUND(C11*100.05%,0)</f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</row>
    <row r="12" spans="1:7" ht="18" customHeight="1">
      <c r="A12" s="17" t="s">
        <v>19</v>
      </c>
      <c r="B12" s="14">
        <f>'[1]ART 1° (2)'!F34</f>
        <v>2131359558.6900001</v>
      </c>
      <c r="C12" s="14">
        <f t="shared" si="0"/>
        <v>2132425238</v>
      </c>
      <c r="D12" s="14">
        <f t="shared" si="0"/>
        <v>2133491451</v>
      </c>
      <c r="E12" s="14">
        <f t="shared" si="0"/>
        <v>2134558197</v>
      </c>
      <c r="F12" s="14">
        <f t="shared" si="0"/>
        <v>2135625476</v>
      </c>
      <c r="G12" s="14">
        <f t="shared" si="0"/>
        <v>2136693289</v>
      </c>
    </row>
    <row r="13" spans="1:7" ht="15" customHeight="1">
      <c r="A13" s="17" t="s">
        <v>18</v>
      </c>
      <c r="B13" s="14">
        <v>34646377</v>
      </c>
      <c r="C13" s="14">
        <f t="shared" si="0"/>
        <v>34663700</v>
      </c>
      <c r="D13" s="14">
        <f t="shared" si="0"/>
        <v>34681032</v>
      </c>
      <c r="E13" s="14">
        <f t="shared" si="0"/>
        <v>34698373</v>
      </c>
      <c r="F13" s="14">
        <f t="shared" si="0"/>
        <v>34715722</v>
      </c>
      <c r="G13" s="14">
        <f t="shared" si="0"/>
        <v>34733080</v>
      </c>
    </row>
    <row r="14" spans="1:7" ht="15.75" customHeight="1">
      <c r="A14" s="17" t="s">
        <v>17</v>
      </c>
      <c r="B14" s="14">
        <f>'[1]ART 1° (2)'!F72</f>
        <v>55549554</v>
      </c>
      <c r="C14" s="14">
        <f t="shared" si="0"/>
        <v>55577329</v>
      </c>
      <c r="D14" s="14">
        <f t="shared" si="0"/>
        <v>55605118</v>
      </c>
      <c r="E14" s="14">
        <f t="shared" si="0"/>
        <v>55632921</v>
      </c>
      <c r="F14" s="14">
        <f t="shared" si="0"/>
        <v>55660737</v>
      </c>
      <c r="G14" s="14">
        <f t="shared" si="0"/>
        <v>55688567</v>
      </c>
    </row>
    <row r="15" spans="1:7" ht="49.5" customHeight="1">
      <c r="A15" s="20" t="s">
        <v>16</v>
      </c>
      <c r="B15" s="31">
        <f>'[1]ART 1° (2)'!F104</f>
        <v>74762970</v>
      </c>
      <c r="C15" s="31">
        <f t="shared" si="0"/>
        <v>74800351</v>
      </c>
      <c r="D15" s="31">
        <f t="shared" si="0"/>
        <v>74837751</v>
      </c>
      <c r="E15" s="31">
        <f t="shared" si="0"/>
        <v>74875170</v>
      </c>
      <c r="F15" s="31">
        <f t="shared" si="0"/>
        <v>74912608</v>
      </c>
      <c r="G15" s="31">
        <f t="shared" si="0"/>
        <v>74950064</v>
      </c>
    </row>
    <row r="16" spans="1:7" ht="17">
      <c r="A16" s="17" t="s">
        <v>15</v>
      </c>
      <c r="B16" s="14">
        <v>27738013147</v>
      </c>
      <c r="C16" s="14">
        <f t="shared" si="0"/>
        <v>27751882154</v>
      </c>
      <c r="D16" s="14">
        <f t="shared" si="0"/>
        <v>27765758095</v>
      </c>
      <c r="E16" s="14">
        <f t="shared" si="0"/>
        <v>27779640974</v>
      </c>
      <c r="F16" s="14">
        <f t="shared" si="0"/>
        <v>27793530794</v>
      </c>
      <c r="G16" s="14">
        <f t="shared" si="0"/>
        <v>27807427559</v>
      </c>
    </row>
    <row r="17" spans="1:7" ht="34">
      <c r="A17" s="20" t="s">
        <v>14</v>
      </c>
      <c r="B17" s="31">
        <v>470422224</v>
      </c>
      <c r="C17" s="31">
        <f t="shared" si="0"/>
        <v>470657435</v>
      </c>
      <c r="D17" s="31">
        <f t="shared" si="0"/>
        <v>470892764</v>
      </c>
      <c r="E17" s="31">
        <f t="shared" si="0"/>
        <v>471128210</v>
      </c>
      <c r="F17" s="31">
        <f t="shared" si="0"/>
        <v>471363774</v>
      </c>
      <c r="G17" s="31">
        <f t="shared" si="0"/>
        <v>471599456</v>
      </c>
    </row>
    <row r="18" spans="1:7" ht="17">
      <c r="A18" s="20" t="s">
        <v>29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ht="17">
      <c r="A19" s="20" t="s">
        <v>13</v>
      </c>
      <c r="B19" s="1"/>
      <c r="C19" s="22"/>
      <c r="D19" s="22"/>
      <c r="E19" s="22"/>
      <c r="F19" s="22"/>
      <c r="G19" s="22"/>
    </row>
    <row r="20" spans="1:7" ht="17">
      <c r="A20" s="20" t="s">
        <v>12</v>
      </c>
      <c r="B20" s="15"/>
      <c r="C20" s="22"/>
      <c r="D20" s="22"/>
      <c r="E20" s="22"/>
      <c r="F20" s="22"/>
      <c r="G20" s="22"/>
    </row>
    <row r="21" spans="1:7" ht="38.25" customHeight="1">
      <c r="A21" s="13" t="s">
        <v>11</v>
      </c>
      <c r="B21" s="32">
        <f t="shared" ref="B21:G21" si="1">SUM(B22:B26)</f>
        <v>39819832694</v>
      </c>
      <c r="C21" s="32">
        <f t="shared" si="1"/>
        <v>39839742610</v>
      </c>
      <c r="D21" s="32">
        <f t="shared" si="1"/>
        <v>39859662481</v>
      </c>
      <c r="E21" s="32">
        <f t="shared" si="1"/>
        <v>39879592312</v>
      </c>
      <c r="F21" s="32">
        <f t="shared" si="1"/>
        <v>39899532108</v>
      </c>
      <c r="G21" s="32">
        <f t="shared" si="1"/>
        <v>39919481874</v>
      </c>
    </row>
    <row r="22" spans="1:7" ht="19.5" customHeight="1">
      <c r="A22" s="20" t="s">
        <v>10</v>
      </c>
      <c r="B22" s="14">
        <f>'[1]ART 1° (2)'!F126</f>
        <v>32898928645</v>
      </c>
      <c r="C22" s="14">
        <f t="shared" ref="C22:G23" si="2">ROUND(B22*100.05%,0)</f>
        <v>32915378109</v>
      </c>
      <c r="D22" s="14">
        <f t="shared" si="2"/>
        <v>32931835798</v>
      </c>
      <c r="E22" s="14">
        <f t="shared" si="2"/>
        <v>32948301716</v>
      </c>
      <c r="F22" s="14">
        <f t="shared" si="2"/>
        <v>32964775867</v>
      </c>
      <c r="G22" s="14">
        <f t="shared" si="2"/>
        <v>32981258255</v>
      </c>
    </row>
    <row r="23" spans="1:7" ht="17">
      <c r="A23" s="17" t="s">
        <v>9</v>
      </c>
      <c r="B23" s="21">
        <v>6920904049</v>
      </c>
      <c r="C23" s="14">
        <f t="shared" si="2"/>
        <v>6924364501</v>
      </c>
      <c r="D23" s="14">
        <f t="shared" si="2"/>
        <v>6927826683</v>
      </c>
      <c r="E23" s="14">
        <f t="shared" si="2"/>
        <v>6931290596</v>
      </c>
      <c r="F23" s="14">
        <f t="shared" si="2"/>
        <v>6934756241</v>
      </c>
      <c r="G23" s="14">
        <f t="shared" si="2"/>
        <v>6938223619</v>
      </c>
    </row>
    <row r="24" spans="1:7" ht="17">
      <c r="A24" s="20" t="s">
        <v>8</v>
      </c>
      <c r="B24" s="19">
        <v>0</v>
      </c>
      <c r="C24" s="15">
        <f t="shared" ref="C24:G28" si="3">ROUND(B24*103%,0)</f>
        <v>0</v>
      </c>
      <c r="D24" s="15">
        <f t="shared" si="3"/>
        <v>0</v>
      </c>
      <c r="E24" s="15">
        <f t="shared" si="3"/>
        <v>0</v>
      </c>
      <c r="F24" s="15">
        <f t="shared" si="3"/>
        <v>0</v>
      </c>
      <c r="G24" s="15">
        <f t="shared" si="3"/>
        <v>0</v>
      </c>
    </row>
    <row r="25" spans="1:7" ht="45" customHeight="1">
      <c r="A25" s="17" t="s">
        <v>7</v>
      </c>
      <c r="B25" s="18">
        <v>0</v>
      </c>
      <c r="C25" s="15">
        <f t="shared" si="3"/>
        <v>0</v>
      </c>
      <c r="D25" s="15">
        <f t="shared" si="3"/>
        <v>0</v>
      </c>
      <c r="E25" s="15">
        <f t="shared" si="3"/>
        <v>0</v>
      </c>
      <c r="F25" s="15">
        <f t="shared" si="3"/>
        <v>0</v>
      </c>
      <c r="G25" s="15">
        <f t="shared" si="3"/>
        <v>0</v>
      </c>
    </row>
    <row r="26" spans="1:7" ht="32.25" customHeight="1">
      <c r="A26" s="17" t="s">
        <v>6</v>
      </c>
      <c r="B26" s="1"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</row>
    <row r="27" spans="1:7" ht="17">
      <c r="A27" s="13" t="s">
        <v>5</v>
      </c>
      <c r="B27" s="35">
        <v>4090000000</v>
      </c>
      <c r="C27" s="15">
        <v>0</v>
      </c>
      <c r="D27" s="15">
        <f t="shared" si="3"/>
        <v>0</v>
      </c>
      <c r="E27" s="15">
        <f t="shared" si="3"/>
        <v>0</v>
      </c>
      <c r="F27" s="15">
        <f t="shared" si="3"/>
        <v>0</v>
      </c>
      <c r="G27" s="15">
        <f t="shared" si="3"/>
        <v>0</v>
      </c>
    </row>
    <row r="28" spans="1:7" ht="31.5" customHeight="1">
      <c r="A28" s="16" t="s">
        <v>4</v>
      </c>
      <c r="B28" s="15">
        <v>0</v>
      </c>
      <c r="C28" s="15">
        <f t="shared" si="3"/>
        <v>0</v>
      </c>
      <c r="D28" s="15">
        <f t="shared" si="3"/>
        <v>0</v>
      </c>
      <c r="E28" s="15">
        <f t="shared" si="3"/>
        <v>0</v>
      </c>
      <c r="F28" s="15">
        <f t="shared" si="3"/>
        <v>0</v>
      </c>
      <c r="G28" s="15">
        <f t="shared" si="3"/>
        <v>0</v>
      </c>
    </row>
    <row r="29" spans="1:7" ht="29.25" customHeight="1">
      <c r="A29" s="13" t="s">
        <v>3</v>
      </c>
      <c r="B29" s="33">
        <f>B9+B10+B11+B12+B13+B14+B15+B16+B17+B18+B21+B27</f>
        <v>75989034748.690002</v>
      </c>
      <c r="C29" s="33">
        <f>C9+C10+C11+C12+C13+C14+C15+C16+C17+C18+C21</f>
        <v>71934984265</v>
      </c>
      <c r="D29" s="33">
        <f>D9+D10+D11+D12+D13+D14+D15+D16+D17+D18+D21</f>
        <v>71970951758</v>
      </c>
      <c r="E29" s="33">
        <f>E9+E10+E11+E12+E13+E14+E15+E16+E17+E18+E21</f>
        <v>72006937235</v>
      </c>
      <c r="F29" s="33">
        <f>F9+F10+F11+F12+F13+F14+F15+F16+F17+F18+F21</f>
        <v>72042940703</v>
      </c>
      <c r="G29" s="33">
        <f>G9+G10+G11+G12+G13+G14+G15+G16+G17+G18+G21</f>
        <v>72078962173</v>
      </c>
    </row>
    <row r="30" spans="1:7">
      <c r="A30" s="12"/>
      <c r="B30" s="11"/>
      <c r="C30" s="10"/>
      <c r="D30" s="9"/>
      <c r="E30" s="9"/>
      <c r="F30" s="9"/>
      <c r="G30" s="9"/>
    </row>
    <row r="31" spans="1:7" ht="17">
      <c r="A31" s="8" t="s">
        <v>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51">
      <c r="A32" s="7" t="s">
        <v>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51">
      <c r="A33" s="7" t="s">
        <v>32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34">
      <c r="A34" s="7" t="s">
        <v>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6" spans="1:7">
      <c r="B36" s="3"/>
      <c r="C36" s="5"/>
      <c r="D36" s="5"/>
      <c r="E36" s="5"/>
      <c r="F36" s="5"/>
      <c r="G36" s="5"/>
    </row>
    <row r="37" spans="1:7">
      <c r="B37" s="3"/>
      <c r="C37" s="4"/>
      <c r="D37" s="4"/>
      <c r="E37" s="4"/>
      <c r="F37" s="4"/>
      <c r="G37" s="4"/>
    </row>
    <row r="38" spans="1:7">
      <c r="B38" s="3"/>
    </row>
  </sheetData>
  <mergeCells count="4">
    <mergeCell ref="A4:G4"/>
    <mergeCell ref="B1:F1"/>
    <mergeCell ref="B2:F2"/>
    <mergeCell ref="B3:F3"/>
  </mergeCells>
  <printOptions verticalCentered="1"/>
  <pageMargins left="0.70866141732283472" right="0.11811023622047245" top="0.94488188976377963" bottom="0.55118110236220474" header="0.31496062992125984" footer="0.31496062992125984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topLeftCell="A4" zoomScaleNormal="100" workbookViewId="0">
      <selection activeCell="D17" sqref="D17"/>
    </sheetView>
  </sheetViews>
  <sheetFormatPr baseColWidth="10" defaultColWidth="11.5" defaultRowHeight="16"/>
  <cols>
    <col min="1" max="1" width="39.83203125" style="2" customWidth="1"/>
    <col min="2" max="2" width="19.6640625" style="2" customWidth="1"/>
    <col min="3" max="3" width="23.33203125" style="2" bestFit="1" customWidth="1"/>
    <col min="4" max="4" width="21.6640625" style="2" bestFit="1" customWidth="1"/>
    <col min="5" max="5" width="18.6640625" style="2" bestFit="1" customWidth="1"/>
    <col min="6" max="6" width="18.6640625" style="2" customWidth="1"/>
    <col min="7" max="7" width="18.6640625" style="1" bestFit="1" customWidth="1"/>
    <col min="8" max="16384" width="11.5" style="1"/>
  </cols>
  <sheetData>
    <row r="1" spans="1:12">
      <c r="B1" s="68" t="s">
        <v>28</v>
      </c>
      <c r="C1" s="68"/>
      <c r="D1" s="68"/>
      <c r="E1" s="68"/>
      <c r="F1" s="68"/>
      <c r="G1" s="29" t="s">
        <v>30</v>
      </c>
    </row>
    <row r="2" spans="1:12">
      <c r="B2" s="68" t="s">
        <v>31</v>
      </c>
      <c r="C2" s="68"/>
      <c r="D2" s="68"/>
      <c r="E2" s="68"/>
      <c r="F2" s="68"/>
      <c r="G2" s="29"/>
    </row>
    <row r="3" spans="1:12">
      <c r="B3" s="68" t="s">
        <v>27</v>
      </c>
      <c r="C3" s="68"/>
      <c r="D3" s="68"/>
      <c r="E3" s="68"/>
      <c r="F3" s="68"/>
      <c r="G3" s="29"/>
    </row>
    <row r="4" spans="1:12">
      <c r="A4" s="68"/>
      <c r="B4" s="68"/>
      <c r="C4" s="68"/>
      <c r="D4" s="68"/>
      <c r="E4" s="68"/>
      <c r="F4" s="68"/>
      <c r="G4" s="68"/>
    </row>
    <row r="5" spans="1:12" s="2" customFormat="1" ht="15.75" customHeight="1">
      <c r="A5" s="28"/>
      <c r="B5" s="69" t="s">
        <v>34</v>
      </c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s="2" customFormat="1" ht="15.75" customHeight="1">
      <c r="A6" s="25"/>
      <c r="B6" s="25" t="s">
        <v>26</v>
      </c>
      <c r="C6" s="25"/>
      <c r="D6" s="25"/>
      <c r="E6" s="25"/>
      <c r="F6" s="25"/>
      <c r="G6" s="25"/>
    </row>
    <row r="7" spans="1:12" ht="17">
      <c r="A7" s="24" t="s">
        <v>25</v>
      </c>
      <c r="B7" s="24" t="s">
        <v>33</v>
      </c>
      <c r="C7" s="24">
        <v>2022</v>
      </c>
      <c r="D7" s="24">
        <v>2023</v>
      </c>
      <c r="E7" s="24">
        <v>2024</v>
      </c>
      <c r="F7" s="24">
        <v>2025</v>
      </c>
      <c r="G7" s="24">
        <v>2026</v>
      </c>
    </row>
    <row r="8" spans="1:12" ht="34">
      <c r="A8" s="23" t="s">
        <v>23</v>
      </c>
      <c r="B8" s="34">
        <f>SUM(B9:B20)</f>
        <v>33559780575</v>
      </c>
      <c r="C8" s="34">
        <f>SUM(C9:C17)</f>
        <v>33992595671</v>
      </c>
      <c r="D8" s="34">
        <f>SUM(D9:D18)</f>
        <v>34431867702</v>
      </c>
      <c r="E8" s="34">
        <f>SUM(E9:E18)</f>
        <v>34877693506</v>
      </c>
      <c r="F8" s="34">
        <f>SUM(F9:F18)</f>
        <v>35330171370</v>
      </c>
      <c r="G8" s="34">
        <f>SUM(G9:G18)</f>
        <v>35789401058</v>
      </c>
    </row>
    <row r="9" spans="1:12" ht="15.75" customHeight="1">
      <c r="A9" s="17" t="s">
        <v>22</v>
      </c>
      <c r="B9" s="14">
        <v>2041310458</v>
      </c>
      <c r="C9" s="14">
        <f>ROUND(B9*100.05%,0)</f>
        <v>2042331113</v>
      </c>
      <c r="D9" s="14">
        <f>ROUND(C9*100.05%,0)</f>
        <v>2043352279</v>
      </c>
      <c r="E9" s="14">
        <f>ROUND(D9*100.05%,0)</f>
        <v>2044373955</v>
      </c>
      <c r="F9" s="14">
        <f>ROUND(E9*100.05%,0)</f>
        <v>2045396142</v>
      </c>
      <c r="G9" s="14">
        <f>ROUND(F9*100.05%,0)</f>
        <v>2046418840</v>
      </c>
    </row>
    <row r="10" spans="1:12" ht="30.75" customHeight="1">
      <c r="A10" s="20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12" ht="17">
      <c r="A11" s="17" t="s">
        <v>20</v>
      </c>
      <c r="B11" s="18">
        <f>'[1]ART 1° (2)'!F28</f>
        <v>0</v>
      </c>
      <c r="C11" s="30">
        <v>0</v>
      </c>
      <c r="D11" s="30">
        <f t="shared" ref="C11:G15" si="0">ROUND(C11*100.05%,0)</f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</row>
    <row r="12" spans="1:12" ht="18" customHeight="1">
      <c r="A12" s="17" t="s">
        <v>19</v>
      </c>
      <c r="B12" s="14">
        <v>2037948653</v>
      </c>
      <c r="C12" s="14">
        <f t="shared" si="0"/>
        <v>2038967627</v>
      </c>
      <c r="D12" s="14">
        <f t="shared" si="0"/>
        <v>2039987111</v>
      </c>
      <c r="E12" s="14">
        <f t="shared" si="0"/>
        <v>2041007105</v>
      </c>
      <c r="F12" s="14">
        <f t="shared" si="0"/>
        <v>2042027609</v>
      </c>
      <c r="G12" s="14">
        <f t="shared" si="0"/>
        <v>2043048623</v>
      </c>
    </row>
    <row r="13" spans="1:12" ht="15" customHeight="1">
      <c r="A13" s="17" t="s">
        <v>18</v>
      </c>
      <c r="B13" s="14">
        <v>35341268</v>
      </c>
      <c r="C13" s="14">
        <f t="shared" si="0"/>
        <v>35358939</v>
      </c>
      <c r="D13" s="14">
        <f t="shared" si="0"/>
        <v>35376618</v>
      </c>
      <c r="E13" s="14">
        <f t="shared" si="0"/>
        <v>35394306</v>
      </c>
      <c r="F13" s="14">
        <f t="shared" si="0"/>
        <v>35412003</v>
      </c>
      <c r="G13" s="14">
        <f t="shared" si="0"/>
        <v>35429709</v>
      </c>
    </row>
    <row r="14" spans="1:12" ht="15.75" customHeight="1">
      <c r="A14" s="17" t="s">
        <v>17</v>
      </c>
      <c r="B14" s="14">
        <v>689913239</v>
      </c>
      <c r="C14" s="14">
        <f t="shared" si="0"/>
        <v>690258196</v>
      </c>
      <c r="D14" s="14">
        <f t="shared" si="0"/>
        <v>690603325</v>
      </c>
      <c r="E14" s="14">
        <f t="shared" si="0"/>
        <v>690948627</v>
      </c>
      <c r="F14" s="14">
        <f t="shared" si="0"/>
        <v>691294101</v>
      </c>
      <c r="G14" s="14">
        <f t="shared" si="0"/>
        <v>691639748</v>
      </c>
    </row>
    <row r="15" spans="1:12" ht="49.5" customHeight="1">
      <c r="A15" s="20" t="s">
        <v>16</v>
      </c>
      <c r="B15" s="31">
        <v>63183859</v>
      </c>
      <c r="C15" s="31">
        <f t="shared" si="0"/>
        <v>63215451</v>
      </c>
      <c r="D15" s="31">
        <f t="shared" si="0"/>
        <v>63247059</v>
      </c>
      <c r="E15" s="31">
        <f t="shared" si="0"/>
        <v>63278683</v>
      </c>
      <c r="F15" s="31">
        <f t="shared" si="0"/>
        <v>63310322</v>
      </c>
      <c r="G15" s="31">
        <f t="shared" si="0"/>
        <v>63341977</v>
      </c>
    </row>
    <row r="16" spans="1:12" ht="17">
      <c r="A16" s="17" t="s">
        <v>15</v>
      </c>
      <c r="B16" s="14">
        <v>28200794444</v>
      </c>
      <c r="C16" s="14">
        <f t="shared" ref="C16:G17" si="1">ROUND(B16*101.5%,0)</f>
        <v>28623806361</v>
      </c>
      <c r="D16" s="14">
        <f t="shared" si="1"/>
        <v>29053163456</v>
      </c>
      <c r="E16" s="14">
        <f t="shared" si="1"/>
        <v>29488960908</v>
      </c>
      <c r="F16" s="14">
        <f t="shared" si="1"/>
        <v>29931295322</v>
      </c>
      <c r="G16" s="14">
        <f t="shared" si="1"/>
        <v>30380264752</v>
      </c>
    </row>
    <row r="17" spans="1:7" ht="34">
      <c r="A17" s="20" t="s">
        <v>14</v>
      </c>
      <c r="B17" s="31">
        <v>491288654</v>
      </c>
      <c r="C17" s="31">
        <f t="shared" si="1"/>
        <v>498657984</v>
      </c>
      <c r="D17" s="31">
        <f t="shared" si="1"/>
        <v>506137854</v>
      </c>
      <c r="E17" s="31">
        <f t="shared" si="1"/>
        <v>513729922</v>
      </c>
      <c r="F17" s="31">
        <f t="shared" si="1"/>
        <v>521435871</v>
      </c>
      <c r="G17" s="31">
        <f t="shared" si="1"/>
        <v>529257409</v>
      </c>
    </row>
    <row r="18" spans="1:7" ht="17">
      <c r="A18" s="20" t="s">
        <v>29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ht="17">
      <c r="A19" s="20" t="s">
        <v>13</v>
      </c>
      <c r="B19" s="1"/>
      <c r="C19" s="22"/>
      <c r="D19" s="22"/>
      <c r="E19" s="22"/>
      <c r="F19" s="22"/>
      <c r="G19" s="22"/>
    </row>
    <row r="20" spans="1:7" ht="17">
      <c r="A20" s="20" t="s">
        <v>12</v>
      </c>
      <c r="B20" s="15"/>
      <c r="C20" s="22"/>
      <c r="D20" s="22"/>
      <c r="E20" s="22"/>
      <c r="F20" s="22"/>
      <c r="G20" s="22"/>
    </row>
    <row r="21" spans="1:7" ht="38.25" customHeight="1">
      <c r="A21" s="13" t="s">
        <v>11</v>
      </c>
      <c r="B21" s="32">
        <f t="shared" ref="B21:G21" si="2">SUM(B22:B26)</f>
        <v>40009365275</v>
      </c>
      <c r="C21" s="32">
        <f t="shared" si="2"/>
        <v>41009599407</v>
      </c>
      <c r="D21" s="32">
        <f t="shared" si="2"/>
        <v>42034839392</v>
      </c>
      <c r="E21" s="32">
        <f t="shared" si="2"/>
        <v>43085710377</v>
      </c>
      <c r="F21" s="32">
        <f t="shared" si="2"/>
        <v>44162853137</v>
      </c>
      <c r="G21" s="32">
        <f t="shared" si="2"/>
        <v>45266924465</v>
      </c>
    </row>
    <row r="22" spans="1:7" ht="19.5" customHeight="1">
      <c r="A22" s="20" t="s">
        <v>10</v>
      </c>
      <c r="B22" s="14">
        <v>32958540713</v>
      </c>
      <c r="C22" s="14">
        <f t="shared" ref="C22:G23" si="3">ROUND(B22*102.5%,0)</f>
        <v>33782504231</v>
      </c>
      <c r="D22" s="14">
        <f t="shared" si="3"/>
        <v>34627066837</v>
      </c>
      <c r="E22" s="14">
        <f t="shared" si="3"/>
        <v>35492743508</v>
      </c>
      <c r="F22" s="14">
        <f t="shared" si="3"/>
        <v>36380062096</v>
      </c>
      <c r="G22" s="14">
        <f t="shared" si="3"/>
        <v>37289563648</v>
      </c>
    </row>
    <row r="23" spans="1:7" ht="17">
      <c r="A23" s="17" t="s">
        <v>9</v>
      </c>
      <c r="B23" s="21">
        <v>7050824562</v>
      </c>
      <c r="C23" s="14">
        <f t="shared" si="3"/>
        <v>7227095176</v>
      </c>
      <c r="D23" s="14">
        <f t="shared" si="3"/>
        <v>7407772555</v>
      </c>
      <c r="E23" s="14">
        <f t="shared" si="3"/>
        <v>7592966869</v>
      </c>
      <c r="F23" s="14">
        <f t="shared" si="3"/>
        <v>7782791041</v>
      </c>
      <c r="G23" s="14">
        <f t="shared" si="3"/>
        <v>7977360817</v>
      </c>
    </row>
    <row r="24" spans="1:7" ht="17">
      <c r="A24" s="20" t="s">
        <v>8</v>
      </c>
      <c r="B24" s="18">
        <v>0</v>
      </c>
      <c r="C24" s="15">
        <f t="shared" ref="C24:G28" si="4">ROUND(B24*103%,0)</f>
        <v>0</v>
      </c>
      <c r="D24" s="15">
        <f t="shared" si="4"/>
        <v>0</v>
      </c>
      <c r="E24" s="15">
        <f t="shared" si="4"/>
        <v>0</v>
      </c>
      <c r="F24" s="15">
        <f t="shared" si="4"/>
        <v>0</v>
      </c>
      <c r="G24" s="15">
        <f t="shared" si="4"/>
        <v>0</v>
      </c>
    </row>
    <row r="25" spans="1:7" ht="45" customHeight="1">
      <c r="A25" s="17" t="s">
        <v>7</v>
      </c>
      <c r="B25" s="18">
        <v>0</v>
      </c>
      <c r="C25" s="15">
        <f t="shared" si="4"/>
        <v>0</v>
      </c>
      <c r="D25" s="15">
        <f t="shared" si="4"/>
        <v>0</v>
      </c>
      <c r="E25" s="15">
        <f t="shared" si="4"/>
        <v>0</v>
      </c>
      <c r="F25" s="15">
        <f t="shared" si="4"/>
        <v>0</v>
      </c>
      <c r="G25" s="15">
        <f t="shared" si="4"/>
        <v>0</v>
      </c>
    </row>
    <row r="26" spans="1:7" ht="32.25" customHeight="1">
      <c r="A26" s="17" t="s">
        <v>6</v>
      </c>
      <c r="B26" s="18">
        <v>0</v>
      </c>
      <c r="C26" s="15">
        <f t="shared" si="4"/>
        <v>0</v>
      </c>
      <c r="D26" s="15">
        <f t="shared" si="4"/>
        <v>0</v>
      </c>
      <c r="E26" s="15">
        <f t="shared" si="4"/>
        <v>0</v>
      </c>
      <c r="F26" s="15">
        <f t="shared" si="4"/>
        <v>0</v>
      </c>
      <c r="G26" s="15">
        <f t="shared" si="4"/>
        <v>0</v>
      </c>
    </row>
    <row r="27" spans="1:7" ht="17">
      <c r="A27" s="13" t="s">
        <v>5</v>
      </c>
      <c r="B27" s="18">
        <v>0</v>
      </c>
      <c r="C27" s="15">
        <v>0</v>
      </c>
      <c r="D27" s="15">
        <f t="shared" si="4"/>
        <v>0</v>
      </c>
      <c r="E27" s="15">
        <f t="shared" si="4"/>
        <v>0</v>
      </c>
      <c r="F27" s="15">
        <f t="shared" si="4"/>
        <v>0</v>
      </c>
      <c r="G27" s="15">
        <f t="shared" si="4"/>
        <v>0</v>
      </c>
    </row>
    <row r="28" spans="1:7" ht="31.5" customHeight="1">
      <c r="A28" s="16" t="s">
        <v>4</v>
      </c>
      <c r="B28" s="15">
        <v>0</v>
      </c>
      <c r="C28" s="15">
        <f t="shared" si="4"/>
        <v>0</v>
      </c>
      <c r="D28" s="15">
        <f t="shared" si="4"/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</row>
    <row r="29" spans="1:7" ht="29.25" customHeight="1">
      <c r="A29" s="13" t="s">
        <v>3</v>
      </c>
      <c r="B29" s="33">
        <f>B9+B10+B11+B12+B13+B14+B15+B16+B17+B18+B21+B27</f>
        <v>73569145850</v>
      </c>
      <c r="C29" s="33">
        <f>C9+C10+C11+C12+C13+C14+C15+C16+C17+C18+C21</f>
        <v>75002195078</v>
      </c>
      <c r="D29" s="33">
        <f>D9+D10+D11+D12+D13+D14+D15+D16+D17+D18+D21</f>
        <v>76466707094</v>
      </c>
      <c r="E29" s="33">
        <f>E9+E10+E11+E12+E13+E14+E15+E16+E17+E18+E21</f>
        <v>77963403883</v>
      </c>
      <c r="F29" s="33">
        <f>F9+F10+F11+F12+F13+F14+F15+F16+F17+F18+F21</f>
        <v>79493024507</v>
      </c>
      <c r="G29" s="33">
        <f>G9+G10+G11+G12+G13+G14+G15+G16+G17+G18+G21</f>
        <v>81056325523</v>
      </c>
    </row>
    <row r="30" spans="1:7">
      <c r="A30" s="12"/>
      <c r="B30" s="11"/>
      <c r="C30" s="10"/>
      <c r="D30" s="9"/>
      <c r="E30" s="9"/>
      <c r="F30" s="9"/>
      <c r="G30" s="9"/>
    </row>
    <row r="31" spans="1:7" ht="17">
      <c r="A31" s="8" t="s">
        <v>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51">
      <c r="A32" s="7" t="s">
        <v>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51">
      <c r="A33" s="7" t="s">
        <v>32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34">
      <c r="A34" s="7" t="s">
        <v>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6" spans="1:7">
      <c r="B36" s="3"/>
      <c r="C36" s="5"/>
      <c r="D36" s="5"/>
      <c r="E36" s="5"/>
      <c r="F36" s="5"/>
      <c r="G36" s="5"/>
    </row>
    <row r="37" spans="1:7">
      <c r="B37" s="3"/>
      <c r="C37" s="4"/>
      <c r="D37" s="4"/>
      <c r="E37" s="4"/>
      <c r="F37" s="4"/>
      <c r="G37" s="4"/>
    </row>
    <row r="38" spans="1:7">
      <c r="B38" s="3"/>
    </row>
  </sheetData>
  <mergeCells count="5">
    <mergeCell ref="B1:F1"/>
    <mergeCell ref="B2:F2"/>
    <mergeCell ref="B3:F3"/>
    <mergeCell ref="A4:G4"/>
    <mergeCell ref="B5:L5"/>
  </mergeCells>
  <printOptions verticalCentered="1"/>
  <pageMargins left="0.70866141732283472" right="0.11811023622047245" top="0.94488188976377963" bottom="0.55118110236220474" header="0.31496062992125984" footer="0.31496062992125984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tabSelected="1" zoomScaleNormal="100" workbookViewId="0">
      <selection activeCell="A25" sqref="A25"/>
    </sheetView>
  </sheetViews>
  <sheetFormatPr baseColWidth="10" defaultColWidth="23.33203125" defaultRowHeight="12"/>
  <cols>
    <col min="1" max="1" width="23.33203125" style="38" customWidth="1"/>
    <col min="2" max="6" width="16.6640625" style="38" customWidth="1"/>
    <col min="7" max="7" width="16.6640625" style="37" customWidth="1"/>
    <col min="8" max="16384" width="23.33203125" style="37"/>
  </cols>
  <sheetData>
    <row r="1" spans="1:12" ht="15" customHeight="1">
      <c r="A1" s="70" t="s">
        <v>28</v>
      </c>
      <c r="B1" s="71"/>
      <c r="C1" s="71"/>
      <c r="D1" s="71"/>
      <c r="E1" s="71"/>
      <c r="F1" s="71"/>
      <c r="G1" s="72"/>
      <c r="H1" s="36"/>
      <c r="I1" s="36"/>
      <c r="J1" s="36"/>
      <c r="K1" s="36"/>
      <c r="L1" s="36"/>
    </row>
    <row r="2" spans="1:12" ht="15" customHeight="1">
      <c r="A2" s="73" t="s">
        <v>35</v>
      </c>
      <c r="B2" s="74"/>
      <c r="C2" s="74"/>
      <c r="D2" s="74"/>
      <c r="E2" s="74"/>
      <c r="F2" s="74"/>
      <c r="G2" s="75"/>
      <c r="H2" s="36"/>
      <c r="I2" s="36"/>
      <c r="J2" s="36"/>
      <c r="K2" s="36"/>
      <c r="L2" s="36"/>
    </row>
    <row r="3" spans="1:12" ht="15" customHeight="1">
      <c r="A3" s="76" t="s">
        <v>27</v>
      </c>
      <c r="B3" s="77"/>
      <c r="C3" s="77"/>
      <c r="D3" s="77"/>
      <c r="E3" s="77"/>
      <c r="F3" s="77"/>
      <c r="G3" s="78"/>
      <c r="H3" s="36"/>
      <c r="I3" s="36"/>
      <c r="J3" s="36"/>
      <c r="K3" s="36"/>
      <c r="L3" s="36"/>
    </row>
    <row r="4" spans="1:12" ht="26">
      <c r="A4" s="67" t="s">
        <v>25</v>
      </c>
      <c r="B4" s="67" t="s">
        <v>36</v>
      </c>
      <c r="C4" s="67">
        <v>2023</v>
      </c>
      <c r="D4" s="67">
        <v>2024</v>
      </c>
      <c r="E4" s="67">
        <v>2025</v>
      </c>
      <c r="F4" s="67">
        <v>2026</v>
      </c>
      <c r="G4" s="67">
        <v>2027</v>
      </c>
      <c r="H4" s="36"/>
      <c r="I4" s="36"/>
      <c r="J4" s="36"/>
      <c r="K4" s="36"/>
      <c r="L4" s="36"/>
    </row>
    <row r="5" spans="1:12" ht="52">
      <c r="A5" s="39" t="s">
        <v>23</v>
      </c>
      <c r="B5" s="40">
        <f>SUM(B6:B17)</f>
        <v>38693527916.870781</v>
      </c>
      <c r="C5" s="40">
        <f>SUM(C6:C14)</f>
        <v>39191352246</v>
      </c>
      <c r="D5" s="40">
        <f>SUM(D6:D15)</f>
        <v>39696602651</v>
      </c>
      <c r="E5" s="40">
        <f>SUM(E6:E15)</f>
        <v>40209390502</v>
      </c>
      <c r="F5" s="40">
        <f>SUM(F6:F15)</f>
        <v>40729828841</v>
      </c>
      <c r="G5" s="40">
        <f>SUM(G6:G15)</f>
        <v>41258032403</v>
      </c>
    </row>
    <row r="6" spans="1:12" ht="15.75" customHeight="1">
      <c r="A6" s="41" t="s">
        <v>22</v>
      </c>
      <c r="B6" s="42">
        <v>2036482796.4211428</v>
      </c>
      <c r="C6" s="42">
        <f>ROUND(B6*100.05%,0)</f>
        <v>2037501038</v>
      </c>
      <c r="D6" s="42">
        <f>ROUND(C6*100.05%,0)</f>
        <v>2038519789</v>
      </c>
      <c r="E6" s="42">
        <f>ROUND(D6*100.05%,0)</f>
        <v>2039539049</v>
      </c>
      <c r="F6" s="42">
        <f>ROUND(E6*100.05%,0)</f>
        <v>2040558819</v>
      </c>
      <c r="G6" s="42">
        <f>ROUND(F6*100.05%,0)</f>
        <v>2041579098</v>
      </c>
    </row>
    <row r="7" spans="1:12" ht="30.75" customHeight="1">
      <c r="A7" s="43" t="s">
        <v>21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</row>
    <row r="8" spans="1:12" ht="26.25" customHeight="1">
      <c r="A8" s="41" t="s">
        <v>20</v>
      </c>
      <c r="B8" s="44">
        <f>'[1]ART 1° (2)'!F28</f>
        <v>0</v>
      </c>
      <c r="C8" s="45">
        <v>0</v>
      </c>
      <c r="D8" s="45">
        <f t="shared" ref="C8:G12" si="0">ROUND(C8*100.05%,0)</f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</row>
    <row r="9" spans="1:12" ht="18" customHeight="1">
      <c r="A9" s="41" t="s">
        <v>19</v>
      </c>
      <c r="B9" s="42">
        <v>3535607528.1496391</v>
      </c>
      <c r="C9" s="42">
        <f t="shared" si="0"/>
        <v>3537375332</v>
      </c>
      <c r="D9" s="42">
        <f t="shared" si="0"/>
        <v>3539144020</v>
      </c>
      <c r="E9" s="42">
        <f t="shared" si="0"/>
        <v>3540913592</v>
      </c>
      <c r="F9" s="42">
        <f t="shared" si="0"/>
        <v>3542684049</v>
      </c>
      <c r="G9" s="42">
        <f t="shared" si="0"/>
        <v>3544455391</v>
      </c>
    </row>
    <row r="10" spans="1:12" ht="15" customHeight="1">
      <c r="A10" s="41" t="s">
        <v>18</v>
      </c>
      <c r="B10" s="42">
        <v>33500000</v>
      </c>
      <c r="C10" s="42">
        <f t="shared" si="0"/>
        <v>33516750</v>
      </c>
      <c r="D10" s="42">
        <f t="shared" si="0"/>
        <v>33533508</v>
      </c>
      <c r="E10" s="42">
        <f t="shared" si="0"/>
        <v>33550275</v>
      </c>
      <c r="F10" s="42">
        <f t="shared" si="0"/>
        <v>33567050</v>
      </c>
      <c r="G10" s="42">
        <f t="shared" si="0"/>
        <v>33583834</v>
      </c>
    </row>
    <row r="11" spans="1:12" ht="15.75" customHeight="1">
      <c r="A11" s="41" t="s">
        <v>17</v>
      </c>
      <c r="B11" s="42">
        <v>30419836.300000001</v>
      </c>
      <c r="C11" s="42">
        <f t="shared" si="0"/>
        <v>30435046</v>
      </c>
      <c r="D11" s="42">
        <f t="shared" si="0"/>
        <v>30450264</v>
      </c>
      <c r="E11" s="42">
        <f t="shared" si="0"/>
        <v>30465489</v>
      </c>
      <c r="F11" s="42">
        <f t="shared" si="0"/>
        <v>30480722</v>
      </c>
      <c r="G11" s="42">
        <f t="shared" si="0"/>
        <v>30495962</v>
      </c>
    </row>
    <row r="12" spans="1:12" ht="49.5" customHeight="1">
      <c r="A12" s="43" t="s">
        <v>16</v>
      </c>
      <c r="B12" s="46">
        <v>59065000</v>
      </c>
      <c r="C12" s="46">
        <f t="shared" si="0"/>
        <v>59094533</v>
      </c>
      <c r="D12" s="46">
        <f t="shared" si="0"/>
        <v>59124080</v>
      </c>
      <c r="E12" s="46">
        <f t="shared" si="0"/>
        <v>59153642</v>
      </c>
      <c r="F12" s="46">
        <f t="shared" si="0"/>
        <v>59183219</v>
      </c>
      <c r="G12" s="46">
        <f t="shared" si="0"/>
        <v>59212811</v>
      </c>
    </row>
    <row r="13" spans="1:12" ht="13">
      <c r="A13" s="41" t="s">
        <v>15</v>
      </c>
      <c r="B13" s="42">
        <v>32598035059</v>
      </c>
      <c r="C13" s="42">
        <f t="shared" ref="C13:G14" si="1">ROUND(B13*101.5%,0)</f>
        <v>33087005585</v>
      </c>
      <c r="D13" s="42">
        <f t="shared" si="1"/>
        <v>33583310669</v>
      </c>
      <c r="E13" s="42">
        <f t="shared" si="1"/>
        <v>34087060329</v>
      </c>
      <c r="F13" s="42">
        <f t="shared" si="1"/>
        <v>34598366234</v>
      </c>
      <c r="G13" s="42">
        <f t="shared" si="1"/>
        <v>35117341728</v>
      </c>
    </row>
    <row r="14" spans="1:12" ht="26">
      <c r="A14" s="43" t="s">
        <v>14</v>
      </c>
      <c r="B14" s="46">
        <v>400417697</v>
      </c>
      <c r="C14" s="46">
        <f t="shared" si="1"/>
        <v>406423962</v>
      </c>
      <c r="D14" s="46">
        <f t="shared" si="1"/>
        <v>412520321</v>
      </c>
      <c r="E14" s="46">
        <f t="shared" si="1"/>
        <v>418708126</v>
      </c>
      <c r="F14" s="46">
        <f t="shared" si="1"/>
        <v>424988748</v>
      </c>
      <c r="G14" s="46">
        <f t="shared" si="1"/>
        <v>431363579</v>
      </c>
    </row>
    <row r="15" spans="1:12" ht="26">
      <c r="A15" s="43" t="s">
        <v>29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12" ht="13">
      <c r="A16" s="43" t="s">
        <v>13</v>
      </c>
      <c r="B16" s="37"/>
      <c r="C16" s="48"/>
      <c r="D16" s="48"/>
      <c r="E16" s="48"/>
      <c r="F16" s="48"/>
      <c r="G16" s="48"/>
    </row>
    <row r="17" spans="1:7" ht="26">
      <c r="A17" s="43" t="s">
        <v>12</v>
      </c>
      <c r="B17" s="47"/>
      <c r="C17" s="48"/>
      <c r="D17" s="48"/>
      <c r="E17" s="48"/>
      <c r="F17" s="48"/>
      <c r="G17" s="48"/>
    </row>
    <row r="18" spans="1:7" ht="38.25" customHeight="1">
      <c r="A18" s="49" t="s">
        <v>11</v>
      </c>
      <c r="B18" s="50">
        <f t="shared" ref="B18:G18" si="2">SUM(B19:B23)</f>
        <v>42382560009.699707</v>
      </c>
      <c r="C18" s="50">
        <f t="shared" si="2"/>
        <v>43442124010</v>
      </c>
      <c r="D18" s="50">
        <f t="shared" si="2"/>
        <v>44528177110</v>
      </c>
      <c r="E18" s="50">
        <f t="shared" si="2"/>
        <v>45641381537</v>
      </c>
      <c r="F18" s="50">
        <f t="shared" si="2"/>
        <v>46782416075</v>
      </c>
      <c r="G18" s="50">
        <f t="shared" si="2"/>
        <v>47951976477</v>
      </c>
    </row>
    <row r="19" spans="1:7" ht="19.5" customHeight="1">
      <c r="A19" s="43" t="s">
        <v>10</v>
      </c>
      <c r="B19" s="42">
        <v>35784753280</v>
      </c>
      <c r="C19" s="42">
        <f t="shared" ref="C19:G20" si="3">ROUND(B19*102.5%,0)</f>
        <v>36679372112</v>
      </c>
      <c r="D19" s="42">
        <f t="shared" si="3"/>
        <v>37596356415</v>
      </c>
      <c r="E19" s="42">
        <f t="shared" si="3"/>
        <v>38536265325</v>
      </c>
      <c r="F19" s="42">
        <f t="shared" si="3"/>
        <v>39499671958</v>
      </c>
      <c r="G19" s="42">
        <f t="shared" si="3"/>
        <v>40487163757</v>
      </c>
    </row>
    <row r="20" spans="1:7" ht="13">
      <c r="A20" s="41" t="s">
        <v>9</v>
      </c>
      <c r="B20" s="51">
        <v>6597806729.6997108</v>
      </c>
      <c r="C20" s="42">
        <f t="shared" si="3"/>
        <v>6762751898</v>
      </c>
      <c r="D20" s="42">
        <f t="shared" si="3"/>
        <v>6931820695</v>
      </c>
      <c r="E20" s="42">
        <f t="shared" si="3"/>
        <v>7105116212</v>
      </c>
      <c r="F20" s="42">
        <f t="shared" si="3"/>
        <v>7282744117</v>
      </c>
      <c r="G20" s="42">
        <f t="shared" si="3"/>
        <v>7464812720</v>
      </c>
    </row>
    <row r="21" spans="1:7" ht="26">
      <c r="A21" s="43" t="s">
        <v>8</v>
      </c>
      <c r="B21" s="44">
        <v>0</v>
      </c>
      <c r="C21" s="47">
        <f t="shared" ref="C21:G25" si="4">ROUND(B21*103%,0)</f>
        <v>0</v>
      </c>
      <c r="D21" s="47">
        <f t="shared" si="4"/>
        <v>0</v>
      </c>
      <c r="E21" s="47">
        <f t="shared" si="4"/>
        <v>0</v>
      </c>
      <c r="F21" s="47">
        <f t="shared" si="4"/>
        <v>0</v>
      </c>
      <c r="G21" s="47">
        <f t="shared" si="4"/>
        <v>0</v>
      </c>
    </row>
    <row r="22" spans="1:7" ht="45" customHeight="1">
      <c r="A22" s="41" t="s">
        <v>7</v>
      </c>
      <c r="B22" s="44">
        <v>0</v>
      </c>
      <c r="C22" s="47">
        <f t="shared" si="4"/>
        <v>0</v>
      </c>
      <c r="D22" s="47">
        <f t="shared" si="4"/>
        <v>0</v>
      </c>
      <c r="E22" s="47">
        <f t="shared" si="4"/>
        <v>0</v>
      </c>
      <c r="F22" s="47">
        <f t="shared" si="4"/>
        <v>0</v>
      </c>
      <c r="G22" s="47">
        <f t="shared" si="4"/>
        <v>0</v>
      </c>
    </row>
    <row r="23" spans="1:7" ht="32.25" customHeight="1">
      <c r="A23" s="41" t="s">
        <v>6</v>
      </c>
      <c r="B23" s="44">
        <v>0</v>
      </c>
      <c r="C23" s="47">
        <f t="shared" si="4"/>
        <v>0</v>
      </c>
      <c r="D23" s="47">
        <f t="shared" si="4"/>
        <v>0</v>
      </c>
      <c r="E23" s="47">
        <f t="shared" si="4"/>
        <v>0</v>
      </c>
      <c r="F23" s="47">
        <f t="shared" si="4"/>
        <v>0</v>
      </c>
      <c r="G23" s="47">
        <f t="shared" si="4"/>
        <v>0</v>
      </c>
    </row>
    <row r="24" spans="1:7" ht="26">
      <c r="A24" s="49" t="s">
        <v>5</v>
      </c>
      <c r="B24" s="65">
        <f>B25</f>
        <v>470000000</v>
      </c>
      <c r="C24" s="66">
        <v>0</v>
      </c>
      <c r="D24" s="66">
        <f t="shared" si="4"/>
        <v>0</v>
      </c>
      <c r="E24" s="66">
        <f t="shared" si="4"/>
        <v>0</v>
      </c>
      <c r="F24" s="66">
        <f t="shared" si="4"/>
        <v>0</v>
      </c>
      <c r="G24" s="66">
        <f t="shared" si="4"/>
        <v>0</v>
      </c>
    </row>
    <row r="25" spans="1:7" ht="31.5" customHeight="1">
      <c r="A25" s="52" t="s">
        <v>4</v>
      </c>
      <c r="B25" s="53">
        <v>470000000</v>
      </c>
      <c r="C25" s="47">
        <v>0</v>
      </c>
      <c r="D25" s="47">
        <f t="shared" si="4"/>
        <v>0</v>
      </c>
      <c r="E25" s="47">
        <f t="shared" si="4"/>
        <v>0</v>
      </c>
      <c r="F25" s="47">
        <f t="shared" si="4"/>
        <v>0</v>
      </c>
      <c r="G25" s="47">
        <f t="shared" si="4"/>
        <v>0</v>
      </c>
    </row>
    <row r="26" spans="1:7" ht="29.25" customHeight="1">
      <c r="A26" s="49" t="s">
        <v>3</v>
      </c>
      <c r="B26" s="54">
        <f>B6+B7+B8+B9+B10+B11+B12+B13+B14+B15+B18+B24</f>
        <v>81546087926.570496</v>
      </c>
      <c r="C26" s="54">
        <f>C6+C7+C8+C9+C10+C11+C12+C13+C14+C15+C18</f>
        <v>82633476256</v>
      </c>
      <c r="D26" s="54">
        <f>D6+D7+D8+D9+D10+D11+D12+D13+D14+D15+D18</f>
        <v>84224779761</v>
      </c>
      <c r="E26" s="54">
        <f>E6+E7+E8+E9+E10+E11+E12+E13+E14+E15+E18</f>
        <v>85850772039</v>
      </c>
      <c r="F26" s="54">
        <f>F6+F7+F8+F9+F10+F11+F12+F13+F14+F15+F18</f>
        <v>87512244916</v>
      </c>
      <c r="G26" s="54">
        <f>G6+G7+G8+G9+G10+G11+G12+G13+G14+G15+G18</f>
        <v>89210008880</v>
      </c>
    </row>
    <row r="27" spans="1:7">
      <c r="A27" s="55"/>
      <c r="B27" s="56"/>
      <c r="C27" s="57"/>
      <c r="D27" s="58"/>
      <c r="E27" s="58"/>
      <c r="F27" s="58"/>
      <c r="G27" s="58"/>
    </row>
    <row r="28" spans="1:7" ht="13">
      <c r="A28" s="59" t="s">
        <v>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ht="52">
      <c r="A29" s="61" t="s">
        <v>1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ht="52">
      <c r="A30" s="61" t="s">
        <v>32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ht="26">
      <c r="A31" s="61" t="s">
        <v>0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</row>
    <row r="33" spans="2:7">
      <c r="B33" s="62"/>
      <c r="C33" s="63"/>
      <c r="D33" s="63"/>
      <c r="E33" s="63"/>
      <c r="F33" s="63"/>
      <c r="G33" s="63"/>
    </row>
    <row r="34" spans="2:7">
      <c r="B34" s="62"/>
      <c r="C34" s="64"/>
      <c r="D34" s="64"/>
      <c r="E34" s="64"/>
      <c r="F34" s="64"/>
      <c r="G34" s="64"/>
    </row>
    <row r="35" spans="2:7">
      <c r="B35" s="62"/>
    </row>
  </sheetData>
  <mergeCells count="3">
    <mergeCell ref="A1:G1"/>
    <mergeCell ref="A2:G2"/>
    <mergeCell ref="A3:G3"/>
  </mergeCells>
  <printOptions horizontalCentered="1"/>
  <pageMargins left="0.31496062992125984" right="0.31496062992125984" top="0.94488188976377963" bottom="0.55118110236220474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PROYECC ING 20-25</vt:lpstr>
      <vt:lpstr>PROYECC ING 21-26</vt:lpstr>
      <vt:lpstr>PROYECC ING 22-27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SSF</dc:creator>
  <cp:lastModifiedBy>Microsoft Office User</cp:lastModifiedBy>
  <cp:lastPrinted>2022-04-21T01:26:06Z</cp:lastPrinted>
  <dcterms:created xsi:type="dcterms:W3CDTF">2019-10-23T17:45:30Z</dcterms:created>
  <dcterms:modified xsi:type="dcterms:W3CDTF">2023-01-29T19:59:39Z</dcterms:modified>
</cp:coreProperties>
</file>